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laufende Projekte\Ökostrom Fonds Wien\_Neue Mobilitätsförderungen\02 Antragsunterlagen\Unterlagen\E-Carsharing\UPLOAD\"/>
    </mc:Choice>
  </mc:AlternateContent>
  <bookViews>
    <workbookView xWindow="0" yWindow="0" windowWidth="28800" windowHeight="12450"/>
  </bookViews>
  <sheets>
    <sheet name="Wohnbau" sheetId="1" r:id="rId1"/>
  </sheets>
  <definedNames>
    <definedName name="_xlnm.Print_Area" localSheetId="0">Wohnbau!$A$1:$H$94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5" i="1" l="1"/>
  <c r="D75" i="1" s="1"/>
  <c r="E74" i="1"/>
  <c r="D74" i="1"/>
  <c r="E73" i="1"/>
  <c r="C73" i="1"/>
  <c r="E72" i="1"/>
  <c r="C72" i="1"/>
  <c r="E71" i="1"/>
  <c r="D71" i="1"/>
  <c r="E70" i="1"/>
  <c r="D70" i="1"/>
  <c r="G34" i="1"/>
  <c r="H34" i="1" s="1"/>
  <c r="F34" i="1"/>
  <c r="G33" i="1"/>
  <c r="H33" i="1" s="1"/>
  <c r="F33" i="1"/>
  <c r="H21" i="1"/>
  <c r="E53" i="1" s="1"/>
  <c r="C21" i="1"/>
  <c r="B21" i="1"/>
  <c r="G20" i="1"/>
  <c r="F20" i="1"/>
  <c r="G19" i="1"/>
  <c r="F19" i="1"/>
  <c r="G18" i="1"/>
  <c r="F18" i="1"/>
  <c r="G17" i="1"/>
  <c r="F17" i="1"/>
  <c r="F16" i="1"/>
  <c r="F15" i="1"/>
  <c r="G14" i="1"/>
  <c r="F14" i="1"/>
  <c r="F21" i="1" l="1"/>
  <c r="F35" i="1" s="1"/>
  <c r="G21" i="1"/>
  <c r="D53" i="1" s="1"/>
  <c r="F36" i="1" l="1"/>
  <c r="C53" i="1"/>
  <c r="F53" i="1" s="1"/>
  <c r="F37" i="1"/>
  <c r="G31" i="1"/>
  <c r="H31" i="1" s="1"/>
  <c r="F31" i="1"/>
  <c r="G30" i="1"/>
  <c r="H30" i="1" s="1"/>
  <c r="F30" i="1"/>
  <c r="G35" i="1"/>
  <c r="H35" i="1" s="1"/>
  <c r="C38" i="1"/>
  <c r="G29" i="1"/>
  <c r="F29" i="1"/>
  <c r="G32" i="1"/>
  <c r="H32" i="1" s="1"/>
  <c r="F32" i="1"/>
  <c r="F38" i="1" l="1"/>
  <c r="D44" i="1" s="1"/>
  <c r="H29" i="1"/>
  <c r="H38" i="1" s="1"/>
  <c r="E54" i="1" s="1"/>
  <c r="E55" i="1" s="1"/>
  <c r="E56" i="1" s="1"/>
  <c r="G38" i="1"/>
  <c r="D54" i="1" s="1"/>
  <c r="C54" i="1" l="1"/>
  <c r="F54" i="1" s="1"/>
  <c r="D46" i="1"/>
  <c r="D45" i="1"/>
  <c r="D47" i="1"/>
  <c r="F39" i="1"/>
  <c r="D55" i="1"/>
  <c r="D56" i="1" s="1"/>
</calcChain>
</file>

<file path=xl/sharedStrings.xml><?xml version="1.0" encoding="utf-8"?>
<sst xmlns="http://schemas.openxmlformats.org/spreadsheetml/2006/main" count="150" uniqueCount="89">
  <si>
    <t>Förderung: Innovative, energieeffiziente Mobilitätsangebote im Wohnbau</t>
  </si>
  <si>
    <t>v1.0</t>
  </si>
  <si>
    <r>
      <t>Abschätzung der erwarteten Energie- und CO</t>
    </r>
    <r>
      <rPr>
        <b/>
        <vertAlign val="subscript"/>
        <sz val="14"/>
        <color theme="1"/>
        <rFont val="Calibri"/>
        <family val="2"/>
        <scheme val="minor"/>
      </rPr>
      <t>2</t>
    </r>
    <r>
      <rPr>
        <b/>
        <sz val="14"/>
        <color theme="1"/>
        <rFont val="Calibri"/>
        <family val="2"/>
        <scheme val="minor"/>
      </rPr>
      <t>-Einsparung</t>
    </r>
  </si>
  <si>
    <t>Grunddaten zum Antrag</t>
  </si>
  <si>
    <t>Standort (PLZ)</t>
  </si>
  <si>
    <t>Neu angeschaffte Fahrzeuge</t>
  </si>
  <si>
    <t>Anzahl</t>
  </si>
  <si>
    <t>Ø Fahrleistung pro Fahrzeug</t>
  </si>
  <si>
    <t>Spezifischer Verbrauch</t>
  </si>
  <si>
    <t>Besetzungsgrad</t>
  </si>
  <si>
    <t>Ø Fahrleistung pro Person</t>
  </si>
  <si>
    <t>Energie-verbrauch</t>
  </si>
  <si>
    <r>
      <t>CO</t>
    </r>
    <r>
      <rPr>
        <b/>
        <vertAlign val="subscript"/>
        <sz val="11"/>
        <rFont val="Calibri"/>
        <family val="2"/>
        <scheme val="minor"/>
      </rPr>
      <t>2</t>
    </r>
    <r>
      <rPr>
        <b/>
        <sz val="11"/>
        <rFont val="Calibri"/>
        <family val="2"/>
        <scheme val="minor"/>
      </rPr>
      <t>-Emissionen</t>
    </r>
  </si>
  <si>
    <t>Fzg-km/Jahr</t>
  </si>
  <si>
    <t>kWh/100 km</t>
  </si>
  <si>
    <t>Personen/Fzg</t>
  </si>
  <si>
    <t>Pers-km/Jahr</t>
  </si>
  <si>
    <t>MWh/Jahr</t>
  </si>
  <si>
    <t>Tonnen/Jahr</t>
  </si>
  <si>
    <t>Elektro-PKW</t>
  </si>
  <si>
    <t>Fahrrad</t>
  </si>
  <si>
    <t>-</t>
  </si>
  <si>
    <t>Lastenfahrrad</t>
  </si>
  <si>
    <t>Elektrisches Fahrrad</t>
  </si>
  <si>
    <t>Elektrisches Lastenfahrrad</t>
  </si>
  <si>
    <t>Elektrolastenanhänger</t>
  </si>
  <si>
    <t>elektrischer Roller / Moped</t>
  </si>
  <si>
    <t>Gesamt</t>
  </si>
  <si>
    <t>Ersetzte Fahrleistungen</t>
  </si>
  <si>
    <t>Liter/100 km</t>
  </si>
  <si>
    <t>PKW Benzin, Bestand</t>
  </si>
  <si>
    <t>PKW Diesel, Bestand</t>
  </si>
  <si>
    <t>PKW Benzin, neu</t>
  </si>
  <si>
    <t>PKW Diesel, neu</t>
  </si>
  <si>
    <t>Moped</t>
  </si>
  <si>
    <t>Motorrad</t>
  </si>
  <si>
    <t>Öffentliche Verkehrsmittel</t>
  </si>
  <si>
    <t>zu Fuß gehen</t>
  </si>
  <si>
    <t>Differenz zur Fahrleistung neu angeschaffter Fahrzeuge</t>
  </si>
  <si>
    <t>Vergleichtabelle:
Anteile der Personenverkehrsleistung</t>
  </si>
  <si>
    <t>Diese Abschätzung</t>
  </si>
  <si>
    <t>Durchschnitt Wien</t>
  </si>
  <si>
    <t>PKW</t>
  </si>
  <si>
    <t>Energie</t>
  </si>
  <si>
    <r>
      <t>CO</t>
    </r>
    <r>
      <rPr>
        <b/>
        <vertAlign val="subscript"/>
        <sz val="11"/>
        <color theme="1"/>
        <rFont val="Calibri"/>
        <family val="2"/>
        <scheme val="minor"/>
      </rPr>
      <t>2</t>
    </r>
    <r>
      <rPr>
        <b/>
        <sz val="11"/>
        <color theme="1"/>
        <rFont val="Calibri"/>
        <family val="2"/>
        <scheme val="minor"/>
      </rPr>
      <t>-Emissionen</t>
    </r>
  </si>
  <si>
    <t>spez. Energie-verbrauch</t>
  </si>
  <si>
    <t>MWh</t>
  </si>
  <si>
    <t>Tonnen</t>
  </si>
  <si>
    <t>kWh/Pers-km</t>
  </si>
  <si>
    <t>Mit Maßnahme</t>
  </si>
  <si>
    <t>Ohne Maßnahme</t>
  </si>
  <si>
    <t>Einsparung pro Jahr</t>
  </si>
  <si>
    <t>Einsparung in 8 Jahren</t>
  </si>
  <si>
    <t>Hintergunddaten</t>
  </si>
  <si>
    <t>Verbrauch und Emissionen einzelner Verkehrsträger</t>
  </si>
  <si>
    <t>spez. Verbrauch</t>
  </si>
  <si>
    <t>spez. Verbrauch*</t>
  </si>
  <si>
    <t>Energieinhalt [1]</t>
  </si>
  <si>
    <t>spez. Emissionen*</t>
  </si>
  <si>
    <t>kWh / 100 km</t>
  </si>
  <si>
    <t>Liter / 100 km</t>
  </si>
  <si>
    <t>kWh /Liter</t>
  </si>
  <si>
    <r>
      <t>kg CO</t>
    </r>
    <r>
      <rPr>
        <vertAlign val="subscript"/>
        <sz val="9"/>
        <rFont val="Calibri"/>
        <family val="2"/>
        <scheme val="minor"/>
      </rPr>
      <t>2</t>
    </r>
    <r>
      <rPr>
        <sz val="9"/>
        <rFont val="Calibri"/>
        <family val="2"/>
        <scheme val="minor"/>
      </rPr>
      <t>/kWh</t>
    </r>
  </si>
  <si>
    <t>[5]</t>
  </si>
  <si>
    <t>[7]</t>
  </si>
  <si>
    <t>[6]</t>
  </si>
  <si>
    <t>[2]</t>
  </si>
  <si>
    <t>[3]</t>
  </si>
  <si>
    <t>ÖV in Wien (Durchschnitt, gerundet)</t>
  </si>
  <si>
    <t>Abschätzung</t>
  </si>
  <si>
    <t>* inkl. Beimischung</t>
  </si>
  <si>
    <t>Verteilung PKW in Wien (abgeleitet aus [3], gerundet)</t>
  </si>
  <si>
    <t>Besetzunggrade PKW</t>
  </si>
  <si>
    <t>Wien, 2016</t>
  </si>
  <si>
    <t>[4]</t>
  </si>
  <si>
    <t>Quellen</t>
  </si>
  <si>
    <t>[1] Umweltbundesamt (2017): Berechnung von Treibhausgas (THG)-Emissionen verschiedener Energieträger, https://secure.umweltbundesamt.at/co2mon/co2mon.html</t>
  </si>
  <si>
    <t>[2] Umweltbundesamt (2019): Emissionskennzahlen Fahrzeuge</t>
  </si>
  <si>
    <t xml:space="preserve">[3] Statistik Austria (2020): Kfz-Zulassungen 2019. Unterlagen zur Pressekonferenz 15. Jänner 2020; Kfz-Bestand 2018 </t>
  </si>
  <si>
    <t>[4] UIV (2019): Wiens Klima- &amp; Energieziele für 2030 &amp; 2050. Dokumentation von Berechnungen im Rahmen der Aktualisierung der Smart City Wien Rahmenstrategie 2018/2019</t>
  </si>
  <si>
    <t>[5] Umweltbundesamt (2018):  Update: Ökobilanz alternativer Antriebe</t>
  </si>
  <si>
    <t>[6] mipra, IVT ZU Wien, Umweltbundesamt (2017): E-MOTO – Aktions-und Motivationsplan zur Etablierung der E-Mobilität bei jungen ZweiradlenkerInnen</t>
  </si>
  <si>
    <t>[7] Verordnung des  Bundesministers  für  Wissenschaft,  Forschung  und  Wirtschaft,  mit der die Energieeffizienz-Richtlinienverordnung geändert wird, BGBl II 172/2016. Anhang I: Verallgemeinerte Methoden zur Bewertung von Energieeffizienzmaßnahmen</t>
  </si>
  <si>
    <r>
      <rPr>
        <u/>
        <sz val="11"/>
        <rFont val="Calibri"/>
        <family val="2"/>
        <scheme val="minor"/>
      </rPr>
      <t>Hinweis:</t>
    </r>
    <r>
      <rPr>
        <sz val="11"/>
        <rFont val="Calibri"/>
        <family val="2"/>
        <scheme val="minor"/>
      </rPr>
      <t xml:space="preserve"> Die Abschätzungen der erwarteten jährlichen Fahrleistungen sollten sich auf Zielwerte des vollständig etablierten Betriebsmodells beziehen und nicht auf erwartete Inanspruchnahme in der Anlaufzeit.
Als spezifischer Verbrauch gelten die Händlerangaben.
</t>
    </r>
  </si>
  <si>
    <r>
      <t xml:space="preserve">Die Angaben beziehen sich auf Fahrzeuge bzw. Verkehrsmodi, die durch die neu geschaffenen Angebote ersetzt bzw. weniger genutzt werden. Als spezifischer Verbrauch gilt bei bestehenden Fahrzeugen der reale Verbrauch, für neue Fahrzeuge der Normverbrauch (WLTP) bzw. wo nicht verfügbar Händlerangaben.
</t>
    </r>
    <r>
      <rPr>
        <u/>
        <sz val="11"/>
        <rFont val="Calibri"/>
        <family val="2"/>
        <scheme val="minor"/>
      </rPr>
      <t>Hinweis:</t>
    </r>
    <r>
      <rPr>
        <sz val="11"/>
        <rFont val="Calibri"/>
        <family val="2"/>
        <scheme val="minor"/>
      </rPr>
      <t xml:space="preserve"> Die Abschätzungen der erwarteten jährlichen Fahrleistungen sollten sich auf Zielwerte des vollständig etablierten Betriebs beziehen. Für die ersetzte Personenverkehrsleistung wird standardmäßig die durchschnittliche Verteilung für Wien vorgegeben. Die tatsächliche Verteilung wird jedoch in der Regel davon erheblich abweichen und sollte nach Möglichkeit für das konkrete Projekt abgeschätzt werden. Ihre Summe muss nicht der Summe der Personenverkehrsleistung durch die neu angeschafften Fahrzeuge entsprechen. Sie kann z.B. kleiner sein, wenn erwartet wird, dass die neu geschaffenen Angebote höhere Verkehrsleistungen auslösen (Rebound-Effekt). Zur Orientierung ist in der Vergleichtabelle die Verteilung der Personenverkehrsleistung (Kilometer pro Person und Jahr) im Durchschnitt für Wien und für das konkrete Projekt dargestellt. Annahmen dazu sind zu begründen und zu dokumentieren.
</t>
    </r>
  </si>
  <si>
    <t>Ergebnis: Abgeschätzte Einsparungen</t>
  </si>
  <si>
    <r>
      <rPr>
        <b/>
        <sz val="11"/>
        <color theme="1"/>
        <rFont val="Calibri"/>
        <family val="2"/>
        <scheme val="minor"/>
      </rPr>
      <t>Annahmen/Anmerkungen:</t>
    </r>
    <r>
      <rPr>
        <sz val="11"/>
        <color theme="1"/>
        <rFont val="Calibri"/>
        <family val="2"/>
        <scheme val="minor"/>
      </rPr>
      <t xml:space="preserve">
</t>
    </r>
  </si>
  <si>
    <r>
      <t>Dieses Formular unterstützt die Abschätzung der erwarteten Energie- und CO</t>
    </r>
    <r>
      <rPr>
        <vertAlign val="subscript"/>
        <sz val="11"/>
        <rFont val="Calibri"/>
        <family val="2"/>
        <scheme val="minor"/>
      </rPr>
      <t>2</t>
    </r>
    <r>
      <rPr>
        <sz val="11"/>
        <rFont val="Calibri"/>
        <family val="2"/>
        <scheme val="minor"/>
      </rPr>
      <t>-Einsparungen durch innovative, energieeffiziente Mobilitätsangebote im Wohnbau.</t>
    </r>
    <r>
      <rPr>
        <b/>
        <sz val="11"/>
        <rFont val="Calibri"/>
        <family val="2"/>
        <scheme val="minor"/>
      </rPr>
      <t xml:space="preserve"> </t>
    </r>
    <r>
      <rPr>
        <b/>
        <u/>
        <sz val="11"/>
        <rFont val="Calibri"/>
        <family val="2"/>
        <scheme val="minor"/>
      </rPr>
      <t xml:space="preserve">Relevante grün unterlegte Felder sind auszufüllen. </t>
    </r>
    <r>
      <rPr>
        <u/>
        <sz val="11"/>
        <rFont val="Calibri"/>
        <family val="2"/>
        <scheme val="minor"/>
      </rPr>
      <t>Gelb unterlegte Felder enthalten vorgegebene Standardwerte bzw. Formeln, die überschrieben und an die konkreten Gegebenheiten der Einreichung angepasst werden können.</t>
    </r>
  </si>
  <si>
    <t>Projekttitel/-name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</si>
</sst>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_-* #,##0.0_-;\-* #,##0.0_-;_-* &quot;-&quot;??_-;_-@_-"/>
    <numFmt numFmtId="166" formatCode="0.0%"/>
    <numFmt numFmtId="167"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vertAlign val="subscript"/>
      <sz val="14"/>
      <color theme="1"/>
      <name val="Calibri"/>
      <family val="2"/>
      <scheme val="minor"/>
    </font>
    <font>
      <sz val="11"/>
      <name val="Calibri"/>
      <family val="2"/>
      <scheme val="minor"/>
    </font>
    <font>
      <vertAlign val="subscript"/>
      <sz val="11"/>
      <name val="Calibri"/>
      <family val="2"/>
      <scheme val="minor"/>
    </font>
    <font>
      <b/>
      <sz val="11"/>
      <name val="Calibri"/>
      <family val="2"/>
      <scheme val="minor"/>
    </font>
    <font>
      <b/>
      <vertAlign val="subscript"/>
      <sz val="11"/>
      <name val="Calibri"/>
      <family val="2"/>
      <scheme val="minor"/>
    </font>
    <font>
      <i/>
      <sz val="11"/>
      <color theme="1"/>
      <name val="Calibri"/>
      <family val="2"/>
      <scheme val="minor"/>
    </font>
    <font>
      <sz val="11"/>
      <color theme="0" tint="-0.499984740745262"/>
      <name val="Calibri"/>
      <family val="2"/>
      <scheme val="minor"/>
    </font>
    <font>
      <b/>
      <sz val="11"/>
      <color theme="0" tint="-0.499984740745262"/>
      <name val="Calibri"/>
      <family val="2"/>
      <scheme val="minor"/>
    </font>
    <font>
      <b/>
      <vertAlign val="subscript"/>
      <sz val="11"/>
      <color theme="1"/>
      <name val="Calibri"/>
      <family val="2"/>
      <scheme val="minor"/>
    </font>
    <font>
      <sz val="9"/>
      <color theme="1"/>
      <name val="Calibri"/>
      <family val="2"/>
      <scheme val="minor"/>
    </font>
    <font>
      <b/>
      <sz val="9"/>
      <color theme="1"/>
      <name val="Calibri"/>
      <family val="2"/>
      <scheme val="minor"/>
    </font>
    <font>
      <vertAlign val="subscript"/>
      <sz val="9"/>
      <name val="Calibri"/>
      <family val="2"/>
      <scheme val="minor"/>
    </font>
    <font>
      <sz val="9"/>
      <name val="Calibri"/>
      <family val="2"/>
      <scheme val="minor"/>
    </font>
    <font>
      <b/>
      <u/>
      <sz val="11"/>
      <name val="Calibri"/>
      <family val="2"/>
      <scheme val="minor"/>
    </font>
    <font>
      <u/>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00B0F0"/>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0" fillId="0" borderId="0" xfId="0" applyAlignment="1">
      <alignment horizontal="right"/>
    </xf>
    <xf numFmtId="0" fontId="2" fillId="2" borderId="0" xfId="0" applyFont="1" applyFill="1"/>
    <xf numFmtId="0" fontId="0" fillId="2" borderId="0" xfId="0" applyFill="1" applyAlignment="1">
      <alignment horizontal="right"/>
    </xf>
    <xf numFmtId="0" fontId="0" fillId="3" borderId="2" xfId="0" applyFill="1" applyBorder="1" applyProtection="1">
      <protection locked="0"/>
    </xf>
    <xf numFmtId="0" fontId="0" fillId="2" borderId="0" xfId="0" applyFill="1"/>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0" fillId="0" borderId="1" xfId="0" applyBorder="1"/>
    <xf numFmtId="0" fontId="0" fillId="3" borderId="1" xfId="0" applyFill="1" applyBorder="1" applyAlignment="1" applyProtection="1">
      <alignment horizontal="center"/>
      <protection locked="0"/>
    </xf>
    <xf numFmtId="164" fontId="0" fillId="3" borderId="3" xfId="1" applyNumberFormat="1" applyFont="1" applyFill="1" applyBorder="1" applyProtection="1">
      <protection locked="0"/>
    </xf>
    <xf numFmtId="165" fontId="0" fillId="4" borderId="1" xfId="1" applyNumberFormat="1" applyFont="1" applyFill="1" applyBorder="1" applyProtection="1">
      <protection locked="0"/>
    </xf>
    <xf numFmtId="0" fontId="0" fillId="4" borderId="4" xfId="0" applyFill="1" applyBorder="1" applyAlignment="1" applyProtection="1">
      <alignment horizontal="center"/>
      <protection locked="0"/>
    </xf>
    <xf numFmtId="164" fontId="0" fillId="0" borderId="1" xfId="1" applyNumberFormat="1" applyFont="1" applyBorder="1"/>
    <xf numFmtId="165" fontId="1" fillId="0" borderId="1" xfId="1" applyNumberFormat="1" applyBorder="1"/>
    <xf numFmtId="164" fontId="0" fillId="3" borderId="1" xfId="1" applyNumberFormat="1" applyFont="1" applyFill="1" applyBorder="1" applyProtection="1">
      <protection locked="0"/>
    </xf>
    <xf numFmtId="0" fontId="2" fillId="0" borderId="1" xfId="0" applyFont="1" applyBorder="1" applyAlignment="1">
      <alignment horizontal="center"/>
    </xf>
    <xf numFmtId="164" fontId="0" fillId="3" borderId="5" xfId="1" applyNumberFormat="1" applyFont="1" applyFill="1" applyBorder="1" applyProtection="1">
      <protection locked="0"/>
    </xf>
    <xf numFmtId="165" fontId="5" fillId="4" borderId="1" xfId="1" applyNumberFormat="1" applyFont="1" applyFill="1" applyBorder="1" applyProtection="1">
      <protection locked="0"/>
    </xf>
    <xf numFmtId="0" fontId="2" fillId="0" borderId="1" xfId="0" applyFont="1" applyBorder="1"/>
    <xf numFmtId="164" fontId="2" fillId="0" borderId="1" xfId="1" applyNumberFormat="1" applyFont="1" applyBorder="1"/>
    <xf numFmtId="165" fontId="2" fillId="0" borderId="1" xfId="1" applyNumberFormat="1" applyFont="1" applyBorder="1"/>
    <xf numFmtId="0" fontId="2" fillId="0" borderId="0" xfId="0" applyFont="1" applyAlignment="1">
      <alignment horizontal="center" vertical="center" wrapText="1"/>
    </xf>
    <xf numFmtId="0" fontId="0" fillId="0" borderId="4" xfId="0" applyBorder="1"/>
    <xf numFmtId="0" fontId="0" fillId="0" borderId="6" xfId="0" applyBorder="1"/>
    <xf numFmtId="164" fontId="0" fillId="4" borderId="1" xfId="1" applyNumberFormat="1" applyFont="1" applyFill="1" applyBorder="1" applyProtection="1">
      <protection locked="0"/>
    </xf>
    <xf numFmtId="0" fontId="0" fillId="4" borderId="1" xfId="0" applyFill="1" applyBorder="1" applyAlignment="1" applyProtection="1">
      <alignment horizontal="center"/>
      <protection locked="0"/>
    </xf>
    <xf numFmtId="0" fontId="0" fillId="0" borderId="1" xfId="0" applyBorder="1" applyAlignment="1">
      <alignment horizontal="center"/>
    </xf>
    <xf numFmtId="0" fontId="9" fillId="0" borderId="7" xfId="0" applyFont="1" applyBorder="1"/>
    <xf numFmtId="0" fontId="9" fillId="0" borderId="7" xfId="0" applyFont="1" applyBorder="1" applyAlignment="1">
      <alignment horizontal="center"/>
    </xf>
    <xf numFmtId="0" fontId="9" fillId="0" borderId="6" xfId="0" applyFont="1" applyBorder="1" applyAlignment="1">
      <alignment horizontal="center"/>
    </xf>
    <xf numFmtId="164" fontId="0" fillId="0" borderId="8" xfId="1" applyNumberFormat="1" applyFont="1" applyBorder="1"/>
    <xf numFmtId="0" fontId="2" fillId="0" borderId="0" xfId="0" applyFont="1"/>
    <xf numFmtId="0" fontId="10" fillId="0" borderId="0" xfId="0" applyFont="1"/>
    <xf numFmtId="0" fontId="5" fillId="0" borderId="4" xfId="0" applyFont="1" applyBorder="1"/>
    <xf numFmtId="0" fontId="5" fillId="0" borderId="7" xfId="0" applyFont="1" applyBorder="1"/>
    <xf numFmtId="9" fontId="5" fillId="0" borderId="1" xfId="2" applyFont="1" applyBorder="1"/>
    <xf numFmtId="166" fontId="5" fillId="0" borderId="1" xfId="2" applyNumberFormat="1" applyFont="1" applyBorder="1"/>
    <xf numFmtId="166" fontId="10" fillId="0" borderId="0" xfId="2" applyNumberFormat="1" applyFont="1"/>
    <xf numFmtId="166" fontId="10" fillId="0" borderId="0" xfId="0" applyNumberFormat="1" applyFont="1"/>
    <xf numFmtId="166" fontId="11" fillId="0" borderId="0" xfId="2" applyNumberFormat="1" applyFont="1"/>
    <xf numFmtId="166" fontId="2" fillId="0" borderId="0" xfId="0" applyNumberFormat="1" applyFont="1"/>
    <xf numFmtId="0" fontId="0" fillId="0" borderId="4" xfId="0" applyBorder="1" applyAlignment="1">
      <alignment horizontal="left" vertical="center"/>
    </xf>
    <xf numFmtId="0" fontId="0" fillId="0" borderId="6" xfId="0" applyBorder="1" applyAlignment="1">
      <alignment horizontal="left" vertical="center"/>
    </xf>
    <xf numFmtId="164" fontId="2" fillId="0" borderId="1" xfId="1" applyNumberFormat="1" applyFont="1" applyBorder="1" applyAlignment="1">
      <alignment horizontal="left" vertical="center"/>
    </xf>
    <xf numFmtId="165" fontId="2" fillId="0" borderId="1" xfId="1" applyNumberFormat="1" applyFont="1" applyBorder="1" applyAlignment="1">
      <alignment horizontal="left" vertical="center"/>
    </xf>
    <xf numFmtId="0" fontId="2" fillId="5" borderId="4" xfId="0" applyFont="1" applyFill="1" applyBorder="1" applyAlignment="1">
      <alignment horizontal="left" vertical="center"/>
    </xf>
    <xf numFmtId="0" fontId="2" fillId="5" borderId="7" xfId="0" applyFont="1" applyFill="1" applyBorder="1" applyAlignment="1">
      <alignment horizontal="left" vertical="center"/>
    </xf>
    <xf numFmtId="165" fontId="2" fillId="5" borderId="6" xfId="1" applyNumberFormat="1" applyFont="1" applyFill="1" applyBorder="1" applyAlignment="1">
      <alignment horizontal="left" vertical="center"/>
    </xf>
    <xf numFmtId="165" fontId="2" fillId="5" borderId="1" xfId="1" applyNumberFormat="1" applyFont="1" applyFill="1"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5" fillId="0" borderId="0" xfId="0" applyFont="1"/>
    <xf numFmtId="0" fontId="7" fillId="2" borderId="0" xfId="0" applyFont="1" applyFill="1"/>
    <xf numFmtId="0" fontId="5" fillId="2" borderId="0" xfId="0" applyFont="1" applyFill="1"/>
    <xf numFmtId="0" fontId="13" fillId="0" borderId="0" xfId="0" applyFont="1"/>
    <xf numFmtId="0" fontId="14" fillId="0" borderId="0" xfId="0" applyFont="1"/>
    <xf numFmtId="167" fontId="13" fillId="0" borderId="0" xfId="0" applyNumberFormat="1" applyFont="1"/>
    <xf numFmtId="1" fontId="13" fillId="0" borderId="0" xfId="0" applyNumberFormat="1" applyFont="1"/>
    <xf numFmtId="9" fontId="13" fillId="0" borderId="0" xfId="2" applyFont="1"/>
    <xf numFmtId="0" fontId="0" fillId="0" borderId="0" xfId="0" applyBorder="1"/>
    <xf numFmtId="0" fontId="9" fillId="0" borderId="0" xfId="0" applyFont="1" applyBorder="1"/>
    <xf numFmtId="0" fontId="9" fillId="0" borderId="0" xfId="0" applyFont="1" applyBorder="1" applyAlignment="1">
      <alignment horizontal="center"/>
    </xf>
    <xf numFmtId="164" fontId="0" fillId="0" borderId="0" xfId="1" applyNumberFormat="1" applyFont="1" applyBorder="1"/>
    <xf numFmtId="0" fontId="7" fillId="0" borderId="0" xfId="0" applyFont="1" applyAlignment="1">
      <alignment wrapText="1"/>
    </xf>
    <xf numFmtId="0" fontId="0" fillId="0" borderId="0" xfId="0" applyAlignment="1">
      <alignment wrapText="1"/>
    </xf>
    <xf numFmtId="0" fontId="0" fillId="3" borderId="0" xfId="0" applyFill="1" applyBorder="1" applyAlignment="1" applyProtection="1">
      <alignment horizontal="left" vertical="top" wrapText="1"/>
      <protection locked="0"/>
    </xf>
    <xf numFmtId="0" fontId="0" fillId="3" borderId="0" xfId="0" applyFill="1" applyBorder="1" applyAlignment="1" applyProtection="1">
      <alignment horizontal="left" vertical="top"/>
      <protection locked="0"/>
    </xf>
    <xf numFmtId="0" fontId="3" fillId="0" borderId="0" xfId="0" applyFont="1" applyAlignment="1">
      <alignment horizontal="left"/>
    </xf>
    <xf numFmtId="0" fontId="5" fillId="0" borderId="1" xfId="0" applyFont="1" applyBorder="1" applyAlignment="1">
      <alignment horizontal="left" vertical="top" wrapText="1"/>
    </xf>
    <xf numFmtId="0" fontId="0" fillId="0" borderId="1" xfId="0" applyBorder="1" applyAlignment="1">
      <alignment wrapText="1"/>
    </xf>
    <xf numFmtId="0" fontId="13" fillId="0" borderId="0" xfId="0" applyFont="1" applyAlignment="1">
      <alignment wrapText="1"/>
    </xf>
    <xf numFmtId="0" fontId="0" fillId="3" borderId="9" xfId="0" applyFill="1" applyBorder="1" applyAlignment="1" applyProtection="1">
      <alignment horizontal="center"/>
      <protection locked="0"/>
    </xf>
    <xf numFmtId="0" fontId="0" fillId="3" borderId="0" xfId="0" applyFill="1" applyBorder="1" applyAlignment="1" applyProtection="1">
      <alignment horizontal="center"/>
      <protection locked="0"/>
    </xf>
  </cellXfs>
  <cellStyles count="3">
    <cellStyle name="Komma" xfId="1" builtinId="3"/>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94"/>
  <sheetViews>
    <sheetView showGridLines="0" tabSelected="1" zoomScaleNormal="100" workbookViewId="0">
      <selection activeCell="F12" sqref="F12"/>
    </sheetView>
  </sheetViews>
  <sheetFormatPr baseColWidth="10" defaultRowHeight="14.5" x14ac:dyDescent="0.35"/>
  <cols>
    <col min="1" max="1" width="25.7265625" customWidth="1"/>
    <col min="2" max="2" width="6.7265625" customWidth="1"/>
    <col min="3" max="6" width="14.7265625" customWidth="1"/>
    <col min="7" max="8" width="12.7265625" customWidth="1"/>
    <col min="9" max="9" width="11.453125" hidden="1" customWidth="1"/>
  </cols>
  <sheetData>
    <row r="1" spans="1:9" ht="15" customHeight="1" x14ac:dyDescent="0.45">
      <c r="A1" s="69" t="s">
        <v>0</v>
      </c>
      <c r="B1" s="69"/>
      <c r="C1" s="69"/>
      <c r="D1" s="69"/>
      <c r="E1" s="69"/>
      <c r="F1" s="69"/>
      <c r="G1" s="69"/>
      <c r="H1" s="1" t="s">
        <v>1</v>
      </c>
    </row>
    <row r="2" spans="1:9" ht="15" customHeight="1" x14ac:dyDescent="0.55000000000000004">
      <c r="A2" s="69" t="s">
        <v>2</v>
      </c>
      <c r="B2" s="69"/>
      <c r="C2" s="69"/>
      <c r="D2" s="69"/>
      <c r="E2" s="69"/>
      <c r="F2" s="69"/>
      <c r="G2" s="69"/>
    </row>
    <row r="3" spans="1:9" ht="5.15" customHeight="1" x14ac:dyDescent="0.35"/>
    <row r="4" spans="1:9" ht="63" customHeight="1" x14ac:dyDescent="0.35">
      <c r="A4" s="70" t="s">
        <v>87</v>
      </c>
      <c r="B4" s="70"/>
      <c r="C4" s="70"/>
      <c r="D4" s="70"/>
      <c r="E4" s="70"/>
      <c r="F4" s="70"/>
      <c r="G4" s="71"/>
      <c r="H4" s="71"/>
    </row>
    <row r="5" spans="1:9" ht="7" customHeight="1" x14ac:dyDescent="0.35"/>
    <row r="6" spans="1:9" x14ac:dyDescent="0.35">
      <c r="A6" s="2" t="s">
        <v>3</v>
      </c>
      <c r="B6" s="3"/>
      <c r="C6" s="3" t="s">
        <v>88</v>
      </c>
      <c r="D6" s="73"/>
      <c r="E6" s="74"/>
      <c r="F6" s="3" t="s">
        <v>4</v>
      </c>
      <c r="G6" s="4"/>
      <c r="H6" s="5"/>
      <c r="I6">
        <v>1010</v>
      </c>
    </row>
    <row r="7" spans="1:9" ht="7" customHeight="1" x14ac:dyDescent="0.35">
      <c r="I7">
        <v>1020</v>
      </c>
    </row>
    <row r="8" spans="1:9" x14ac:dyDescent="0.35">
      <c r="A8" s="2" t="s">
        <v>5</v>
      </c>
      <c r="B8" s="5"/>
      <c r="C8" s="11"/>
      <c r="D8" s="5"/>
      <c r="E8" s="5"/>
      <c r="F8" s="5"/>
      <c r="G8" s="5"/>
      <c r="H8" s="5"/>
      <c r="I8">
        <v>1030</v>
      </c>
    </row>
    <row r="9" spans="1:9" ht="7" customHeight="1" x14ac:dyDescent="0.35">
      <c r="I9">
        <v>1040</v>
      </c>
    </row>
    <row r="10" spans="1:9" ht="45" customHeight="1" x14ac:dyDescent="0.35">
      <c r="A10" s="70" t="s">
        <v>83</v>
      </c>
      <c r="B10" s="70"/>
      <c r="C10" s="70"/>
      <c r="D10" s="70"/>
      <c r="E10" s="70"/>
      <c r="F10" s="70"/>
      <c r="G10" s="71"/>
      <c r="H10" s="71"/>
      <c r="I10">
        <v>1050</v>
      </c>
    </row>
    <row r="11" spans="1:9" ht="7" customHeight="1" x14ac:dyDescent="0.35">
      <c r="I11">
        <v>1060</v>
      </c>
    </row>
    <row r="12" spans="1:9" ht="30" customHeight="1" x14ac:dyDescent="0.35">
      <c r="B12" s="6" t="s">
        <v>6</v>
      </c>
      <c r="C12" s="6" t="s">
        <v>7</v>
      </c>
      <c r="D12" s="6" t="s">
        <v>8</v>
      </c>
      <c r="E12" s="6" t="s">
        <v>9</v>
      </c>
      <c r="F12" s="6" t="s">
        <v>10</v>
      </c>
      <c r="G12" s="7" t="s">
        <v>11</v>
      </c>
      <c r="H12" s="8" t="s">
        <v>12</v>
      </c>
      <c r="I12">
        <v>1070</v>
      </c>
    </row>
    <row r="13" spans="1:9" x14ac:dyDescent="0.35">
      <c r="B13" s="6"/>
      <c r="C13" s="6" t="s">
        <v>13</v>
      </c>
      <c r="D13" s="6" t="s">
        <v>14</v>
      </c>
      <c r="E13" s="6" t="s">
        <v>15</v>
      </c>
      <c r="F13" s="6" t="s">
        <v>16</v>
      </c>
      <c r="G13" s="7" t="s">
        <v>17</v>
      </c>
      <c r="H13" s="7" t="s">
        <v>18</v>
      </c>
      <c r="I13">
        <v>1080</v>
      </c>
    </row>
    <row r="14" spans="1:9" x14ac:dyDescent="0.35">
      <c r="A14" s="9" t="s">
        <v>19</v>
      </c>
      <c r="B14" s="10"/>
      <c r="C14" s="11"/>
      <c r="D14" s="12">
        <v>25</v>
      </c>
      <c r="E14" s="13">
        <v>1.41</v>
      </c>
      <c r="F14" s="14">
        <f>B14*C14*E14</f>
        <v>0</v>
      </c>
      <c r="G14" s="15">
        <f>B14*C14/100*D14/1000</f>
        <v>0</v>
      </c>
      <c r="H14" s="15">
        <v>0</v>
      </c>
      <c r="I14">
        <v>1090</v>
      </c>
    </row>
    <row r="15" spans="1:9" x14ac:dyDescent="0.35">
      <c r="A15" s="9" t="s">
        <v>20</v>
      </c>
      <c r="B15" s="10"/>
      <c r="C15" s="16"/>
      <c r="D15" s="17" t="s">
        <v>21</v>
      </c>
      <c r="E15" s="17" t="s">
        <v>21</v>
      </c>
      <c r="F15" s="14">
        <f t="shared" ref="F15:F20" si="0">B15*C15</f>
        <v>0</v>
      </c>
      <c r="G15" s="15"/>
      <c r="H15" s="15"/>
      <c r="I15">
        <v>1100</v>
      </c>
    </row>
    <row r="16" spans="1:9" x14ac:dyDescent="0.35">
      <c r="A16" s="9" t="s">
        <v>22</v>
      </c>
      <c r="B16" s="10"/>
      <c r="C16" s="16"/>
      <c r="D16" s="17" t="s">
        <v>21</v>
      </c>
      <c r="E16" s="17" t="s">
        <v>21</v>
      </c>
      <c r="F16" s="14">
        <f t="shared" si="0"/>
        <v>0</v>
      </c>
      <c r="G16" s="15"/>
      <c r="H16" s="15"/>
      <c r="I16">
        <v>1110</v>
      </c>
    </row>
    <row r="17" spans="1:9" x14ac:dyDescent="0.35">
      <c r="A17" s="9" t="s">
        <v>23</v>
      </c>
      <c r="B17" s="10"/>
      <c r="C17" s="18"/>
      <c r="D17" s="19">
        <v>0.8</v>
      </c>
      <c r="E17" s="17" t="s">
        <v>21</v>
      </c>
      <c r="F17" s="14">
        <f t="shared" si="0"/>
        <v>0</v>
      </c>
      <c r="G17" s="15">
        <f>B17*C17/100*D17/1000</f>
        <v>0</v>
      </c>
      <c r="H17" s="15">
        <v>0</v>
      </c>
      <c r="I17">
        <v>1120</v>
      </c>
    </row>
    <row r="18" spans="1:9" x14ac:dyDescent="0.35">
      <c r="A18" s="9" t="s">
        <v>24</v>
      </c>
      <c r="B18" s="10"/>
      <c r="C18" s="16"/>
      <c r="D18" s="19">
        <v>1.5</v>
      </c>
      <c r="E18" s="17" t="s">
        <v>21</v>
      </c>
      <c r="F18" s="14">
        <f t="shared" si="0"/>
        <v>0</v>
      </c>
      <c r="G18" s="15">
        <f>B18*C18/100*D18/1000</f>
        <v>0</v>
      </c>
      <c r="H18" s="15">
        <v>0</v>
      </c>
      <c r="I18">
        <v>1130</v>
      </c>
    </row>
    <row r="19" spans="1:9" x14ac:dyDescent="0.35">
      <c r="A19" s="9" t="s">
        <v>25</v>
      </c>
      <c r="B19" s="10"/>
      <c r="C19" s="16"/>
      <c r="D19" s="19">
        <v>0.5</v>
      </c>
      <c r="E19" s="17" t="s">
        <v>21</v>
      </c>
      <c r="F19" s="14">
        <f t="shared" si="0"/>
        <v>0</v>
      </c>
      <c r="G19" s="15">
        <f>B19*C19/100*D19/1000</f>
        <v>0</v>
      </c>
      <c r="H19" s="15">
        <v>0</v>
      </c>
      <c r="I19">
        <v>1140</v>
      </c>
    </row>
    <row r="20" spans="1:9" x14ac:dyDescent="0.35">
      <c r="A20" s="9" t="s">
        <v>26</v>
      </c>
      <c r="B20" s="10"/>
      <c r="C20" s="16"/>
      <c r="D20" s="19">
        <v>5</v>
      </c>
      <c r="E20" s="17" t="s">
        <v>21</v>
      </c>
      <c r="F20" s="14">
        <f t="shared" si="0"/>
        <v>0</v>
      </c>
      <c r="G20" s="15">
        <f>B20*C20/100*D20/1000</f>
        <v>0</v>
      </c>
      <c r="H20" s="15">
        <v>0</v>
      </c>
      <c r="I20">
        <v>1150</v>
      </c>
    </row>
    <row r="21" spans="1:9" x14ac:dyDescent="0.35">
      <c r="A21" s="20" t="s">
        <v>27</v>
      </c>
      <c r="B21" s="17">
        <f>SUM(B14:B20)</f>
        <v>0</v>
      </c>
      <c r="C21" s="21">
        <f>SUMPRODUCT(B14:B20,C14:C20)</f>
        <v>0</v>
      </c>
      <c r="D21" s="17" t="s">
        <v>21</v>
      </c>
      <c r="E21" s="17" t="s">
        <v>21</v>
      </c>
      <c r="F21" s="21">
        <f>SUM(F14:F20)</f>
        <v>0</v>
      </c>
      <c r="G21" s="22">
        <f>SUM(G14:G20)</f>
        <v>0</v>
      </c>
      <c r="H21" s="22">
        <f>SUM(H14:H20)</f>
        <v>0</v>
      </c>
      <c r="I21">
        <v>1160</v>
      </c>
    </row>
    <row r="22" spans="1:9" ht="7" customHeight="1" x14ac:dyDescent="0.35">
      <c r="I22">
        <v>1170</v>
      </c>
    </row>
    <row r="23" spans="1:9" x14ac:dyDescent="0.35">
      <c r="A23" s="2" t="s">
        <v>28</v>
      </c>
      <c r="B23" s="5"/>
      <c r="C23" s="5"/>
      <c r="D23" s="5"/>
      <c r="E23" s="5"/>
      <c r="F23" s="5"/>
      <c r="G23" s="5"/>
      <c r="H23" s="5"/>
      <c r="I23">
        <v>1180</v>
      </c>
    </row>
    <row r="24" spans="1:9" ht="7" customHeight="1" x14ac:dyDescent="0.35">
      <c r="I24">
        <v>1190</v>
      </c>
    </row>
    <row r="25" spans="1:9" ht="150" customHeight="1" x14ac:dyDescent="0.35">
      <c r="A25" s="70" t="s">
        <v>84</v>
      </c>
      <c r="B25" s="70"/>
      <c r="C25" s="70"/>
      <c r="D25" s="70"/>
      <c r="E25" s="70"/>
      <c r="F25" s="70"/>
      <c r="G25" s="71"/>
      <c r="H25" s="71"/>
      <c r="I25">
        <v>1200</v>
      </c>
    </row>
    <row r="26" spans="1:9" ht="7" customHeight="1" x14ac:dyDescent="0.35">
      <c r="I26">
        <v>1210</v>
      </c>
    </row>
    <row r="27" spans="1:9" ht="30" customHeight="1" x14ac:dyDescent="0.35">
      <c r="C27" s="6" t="s">
        <v>7</v>
      </c>
      <c r="D27" s="6" t="s">
        <v>8</v>
      </c>
      <c r="E27" s="6" t="s">
        <v>9</v>
      </c>
      <c r="F27" s="6" t="s">
        <v>10</v>
      </c>
      <c r="G27" s="7" t="s">
        <v>11</v>
      </c>
      <c r="H27" s="8" t="s">
        <v>12</v>
      </c>
      <c r="I27">
        <v>1220</v>
      </c>
    </row>
    <row r="28" spans="1:9" x14ac:dyDescent="0.35">
      <c r="B28" s="23"/>
      <c r="C28" s="6" t="s">
        <v>13</v>
      </c>
      <c r="D28" s="6" t="s">
        <v>29</v>
      </c>
      <c r="E28" s="6" t="s">
        <v>15</v>
      </c>
      <c r="F28" s="6" t="s">
        <v>16</v>
      </c>
      <c r="G28" s="7" t="s">
        <v>17</v>
      </c>
      <c r="H28" s="7" t="s">
        <v>18</v>
      </c>
      <c r="I28">
        <v>1230</v>
      </c>
    </row>
    <row r="29" spans="1:9" x14ac:dyDescent="0.35">
      <c r="A29" s="24" t="s">
        <v>30</v>
      </c>
      <c r="B29" s="25"/>
      <c r="C29" s="16"/>
      <c r="D29" s="12">
        <v>7.9</v>
      </c>
      <c r="E29" s="27">
        <v>1.41</v>
      </c>
      <c r="F29" s="14">
        <f>C29*E29</f>
        <v>0</v>
      </c>
      <c r="G29" s="15">
        <f t="shared" ref="G29:G34" si="1">C29/100*D29*E70/1000</f>
        <v>0</v>
      </c>
      <c r="H29" s="15">
        <f t="shared" ref="H29:H35" si="2">G29*F70</f>
        <v>0</v>
      </c>
    </row>
    <row r="30" spans="1:9" x14ac:dyDescent="0.35">
      <c r="A30" s="24" t="s">
        <v>31</v>
      </c>
      <c r="B30" s="25"/>
      <c r="C30" s="16"/>
      <c r="D30" s="12">
        <v>6.9</v>
      </c>
      <c r="E30" s="27">
        <v>1.41</v>
      </c>
      <c r="F30" s="14">
        <f>C30*E30</f>
        <v>0</v>
      </c>
      <c r="G30" s="15">
        <f t="shared" si="1"/>
        <v>0</v>
      </c>
      <c r="H30" s="15">
        <f t="shared" si="2"/>
        <v>0</v>
      </c>
    </row>
    <row r="31" spans="1:9" x14ac:dyDescent="0.35">
      <c r="A31" s="24" t="s">
        <v>32</v>
      </c>
      <c r="B31" s="25"/>
      <c r="C31" s="16"/>
      <c r="D31" s="12">
        <v>6.6</v>
      </c>
      <c r="E31" s="27">
        <v>1.41</v>
      </c>
      <c r="F31" s="14">
        <f>C31*E31</f>
        <v>0</v>
      </c>
      <c r="G31" s="15">
        <f t="shared" si="1"/>
        <v>0</v>
      </c>
      <c r="H31" s="15">
        <f t="shared" si="2"/>
        <v>0</v>
      </c>
    </row>
    <row r="32" spans="1:9" x14ac:dyDescent="0.35">
      <c r="A32" s="24" t="s">
        <v>33</v>
      </c>
      <c r="B32" s="25"/>
      <c r="C32" s="16"/>
      <c r="D32" s="12">
        <v>6.2</v>
      </c>
      <c r="E32" s="27">
        <v>1.41</v>
      </c>
      <c r="F32" s="14">
        <f>C32*E32</f>
        <v>0</v>
      </c>
      <c r="G32" s="15">
        <f t="shared" si="1"/>
        <v>0</v>
      </c>
      <c r="H32" s="15">
        <f t="shared" si="2"/>
        <v>0</v>
      </c>
    </row>
    <row r="33" spans="1:9" x14ac:dyDescent="0.35">
      <c r="A33" s="24" t="s">
        <v>34</v>
      </c>
      <c r="B33" s="25"/>
      <c r="C33" s="16"/>
      <c r="D33" s="12">
        <v>2.9</v>
      </c>
      <c r="E33" s="28" t="s">
        <v>21</v>
      </c>
      <c r="F33" s="14">
        <f>C33</f>
        <v>0</v>
      </c>
      <c r="G33" s="15">
        <f t="shared" si="1"/>
        <v>0</v>
      </c>
      <c r="H33" s="15">
        <f t="shared" si="2"/>
        <v>0</v>
      </c>
    </row>
    <row r="34" spans="1:9" x14ac:dyDescent="0.35">
      <c r="A34" s="24" t="s">
        <v>35</v>
      </c>
      <c r="B34" s="25"/>
      <c r="C34" s="16"/>
      <c r="D34" s="12">
        <v>5</v>
      </c>
      <c r="E34" s="28" t="s">
        <v>21</v>
      </c>
      <c r="F34" s="14">
        <f>C34</f>
        <v>0</v>
      </c>
      <c r="G34" s="15">
        <f t="shared" si="1"/>
        <v>0</v>
      </c>
      <c r="H34" s="15">
        <f t="shared" si="2"/>
        <v>0</v>
      </c>
    </row>
    <row r="35" spans="1:9" x14ac:dyDescent="0.35">
      <c r="A35" s="24" t="s">
        <v>36</v>
      </c>
      <c r="B35" s="25"/>
      <c r="C35" s="28" t="s">
        <v>21</v>
      </c>
      <c r="D35" s="28" t="s">
        <v>21</v>
      </c>
      <c r="E35" s="28" t="s">
        <v>21</v>
      </c>
      <c r="F35" s="26">
        <f>$F$21*$E45</f>
        <v>0</v>
      </c>
      <c r="G35" s="15">
        <f>F35*C76/100000</f>
        <v>0</v>
      </c>
      <c r="H35" s="15">
        <f t="shared" si="2"/>
        <v>0</v>
      </c>
    </row>
    <row r="36" spans="1:9" x14ac:dyDescent="0.35">
      <c r="A36" s="24" t="s">
        <v>20</v>
      </c>
      <c r="B36" s="25"/>
      <c r="C36" s="28" t="s">
        <v>21</v>
      </c>
      <c r="D36" s="28" t="s">
        <v>21</v>
      </c>
      <c r="E36" s="28" t="s">
        <v>21</v>
      </c>
      <c r="F36" s="26">
        <f>$F$21*$E46</f>
        <v>0</v>
      </c>
      <c r="G36" s="15"/>
      <c r="H36" s="15"/>
    </row>
    <row r="37" spans="1:9" x14ac:dyDescent="0.35">
      <c r="A37" s="24" t="s">
        <v>37</v>
      </c>
      <c r="B37" s="25"/>
      <c r="C37" s="28" t="s">
        <v>21</v>
      </c>
      <c r="D37" s="28" t="s">
        <v>21</v>
      </c>
      <c r="E37" s="28" t="s">
        <v>21</v>
      </c>
      <c r="F37" s="26">
        <f>$F$21*$E47</f>
        <v>0</v>
      </c>
      <c r="G37" s="15"/>
      <c r="H37" s="15"/>
    </row>
    <row r="38" spans="1:9" x14ac:dyDescent="0.35">
      <c r="A38" s="24" t="s">
        <v>27</v>
      </c>
      <c r="B38" s="25"/>
      <c r="C38" s="21">
        <f>SUM(C29:C37)</f>
        <v>0</v>
      </c>
      <c r="D38" s="17" t="s">
        <v>21</v>
      </c>
      <c r="E38" s="17" t="s">
        <v>21</v>
      </c>
      <c r="F38" s="21">
        <f>SUM(F29:F37)</f>
        <v>0</v>
      </c>
      <c r="G38" s="22">
        <f>SUM(G29:G37)</f>
        <v>0</v>
      </c>
      <c r="H38" s="22">
        <f>SUM(H29:H37)</f>
        <v>0</v>
      </c>
    </row>
    <row r="39" spans="1:9" x14ac:dyDescent="0.35">
      <c r="A39" s="24" t="s">
        <v>38</v>
      </c>
      <c r="B39" s="29"/>
      <c r="C39" s="30"/>
      <c r="D39" s="30"/>
      <c r="E39" s="31"/>
      <c r="F39" s="32">
        <f>F21-F38</f>
        <v>0</v>
      </c>
    </row>
    <row r="40" spans="1:9" x14ac:dyDescent="0.35">
      <c r="A40" s="61"/>
      <c r="B40" s="62"/>
      <c r="C40" s="63"/>
      <c r="D40" s="63"/>
      <c r="E40" s="63"/>
      <c r="F40" s="64"/>
    </row>
    <row r="41" spans="1:9" ht="69" customHeight="1" x14ac:dyDescent="0.35">
      <c r="A41" s="67" t="s">
        <v>86</v>
      </c>
      <c r="B41" s="68"/>
      <c r="C41" s="68"/>
      <c r="D41" s="68"/>
      <c r="E41" s="68"/>
      <c r="F41" s="68"/>
      <c r="G41" s="68"/>
      <c r="H41" s="68"/>
    </row>
    <row r="42" spans="1:9" ht="7" customHeight="1" x14ac:dyDescent="0.35">
      <c r="A42" s="33"/>
      <c r="B42" s="33"/>
    </row>
    <row r="43" spans="1:9" s="34" customFormat="1" ht="30" customHeight="1" x14ac:dyDescent="0.35">
      <c r="A43" s="65" t="s">
        <v>39</v>
      </c>
      <c r="B43" s="66"/>
      <c r="C43" s="66"/>
      <c r="D43" s="6" t="s">
        <v>40</v>
      </c>
      <c r="E43" s="6" t="s">
        <v>41</v>
      </c>
      <c r="F43"/>
      <c r="G43"/>
    </row>
    <row r="44" spans="1:9" s="34" customFormat="1" x14ac:dyDescent="0.35">
      <c r="A44" s="35" t="s">
        <v>42</v>
      </c>
      <c r="B44" s="36"/>
      <c r="C44" s="36"/>
      <c r="D44" s="37" t="e">
        <f>SUM(F29:F34)/F$38</f>
        <v>#DIV/0!</v>
      </c>
      <c r="E44" s="38">
        <v>0.36328688130706388</v>
      </c>
      <c r="F44"/>
      <c r="G44"/>
      <c r="H44" s="39"/>
      <c r="I44" s="40"/>
    </row>
    <row r="45" spans="1:9" s="34" customFormat="1" x14ac:dyDescent="0.35">
      <c r="A45" s="35" t="s">
        <v>36</v>
      </c>
      <c r="B45" s="36"/>
      <c r="C45" s="36"/>
      <c r="D45" s="37" t="e">
        <f>F35/F$38</f>
        <v>#DIV/0!</v>
      </c>
      <c r="E45" s="38">
        <v>0.53411821239788571</v>
      </c>
      <c r="F45"/>
      <c r="G45"/>
      <c r="H45" s="39"/>
      <c r="I45" s="40"/>
    </row>
    <row r="46" spans="1:9" s="34" customFormat="1" x14ac:dyDescent="0.35">
      <c r="A46" s="35" t="s">
        <v>20</v>
      </c>
      <c r="B46" s="36"/>
      <c r="C46" s="36"/>
      <c r="D46" s="37" t="e">
        <f>F36/F$38</f>
        <v>#DIV/0!</v>
      </c>
      <c r="E46" s="38">
        <v>5.7184046131667457E-2</v>
      </c>
      <c r="F46"/>
      <c r="G46"/>
      <c r="H46" s="41"/>
      <c r="I46" s="40"/>
    </row>
    <row r="47" spans="1:9" s="34" customFormat="1" x14ac:dyDescent="0.35">
      <c r="A47" s="35" t="s">
        <v>37</v>
      </c>
      <c r="B47" s="36"/>
      <c r="C47" s="36"/>
      <c r="D47" s="37" t="e">
        <f>F37/F$38</f>
        <v>#DIV/0!</v>
      </c>
      <c r="E47" s="38">
        <v>4.5410860163382985E-2</v>
      </c>
      <c r="F47"/>
      <c r="G47"/>
      <c r="H47" s="41"/>
      <c r="I47" s="40"/>
    </row>
    <row r="48" spans="1:9" ht="7" customHeight="1" x14ac:dyDescent="0.35">
      <c r="B48" s="33"/>
      <c r="C48" s="33"/>
      <c r="D48" s="33"/>
      <c r="E48" s="42"/>
      <c r="F48" s="33"/>
      <c r="G48" s="33"/>
      <c r="H48" s="33"/>
    </row>
    <row r="49" spans="1:8" x14ac:dyDescent="0.35">
      <c r="A49" s="2" t="s">
        <v>85</v>
      </c>
      <c r="B49" s="5"/>
      <c r="C49" s="5"/>
      <c r="D49" s="5"/>
      <c r="E49" s="5"/>
      <c r="F49" s="5"/>
      <c r="G49" s="5"/>
      <c r="H49" s="5"/>
    </row>
    <row r="50" spans="1:8" ht="7" customHeight="1" x14ac:dyDescent="0.35"/>
    <row r="51" spans="1:8" ht="30" customHeight="1" x14ac:dyDescent="0.35">
      <c r="C51" s="6" t="s">
        <v>10</v>
      </c>
      <c r="D51" s="6" t="s">
        <v>43</v>
      </c>
      <c r="E51" s="6" t="s">
        <v>44</v>
      </c>
      <c r="F51" s="6" t="s">
        <v>45</v>
      </c>
    </row>
    <row r="52" spans="1:8" x14ac:dyDescent="0.35">
      <c r="C52" s="6" t="s">
        <v>16</v>
      </c>
      <c r="D52" s="7" t="s">
        <v>46</v>
      </c>
      <c r="E52" s="8" t="s">
        <v>47</v>
      </c>
      <c r="F52" s="8" t="s">
        <v>48</v>
      </c>
    </row>
    <row r="53" spans="1:8" ht="18" customHeight="1" x14ac:dyDescent="0.35">
      <c r="A53" s="43" t="s">
        <v>49</v>
      </c>
      <c r="B53" s="44"/>
      <c r="C53" s="45">
        <f>F21</f>
        <v>0</v>
      </c>
      <c r="D53" s="46">
        <f>G21</f>
        <v>0</v>
      </c>
      <c r="E53" s="46">
        <f>H21</f>
        <v>0</v>
      </c>
      <c r="F53" s="46" t="e">
        <f>D53*1000/C53</f>
        <v>#DIV/0!</v>
      </c>
    </row>
    <row r="54" spans="1:8" ht="18" customHeight="1" x14ac:dyDescent="0.35">
      <c r="A54" s="43" t="s">
        <v>50</v>
      </c>
      <c r="B54" s="44"/>
      <c r="C54" s="45">
        <f>F38</f>
        <v>0</v>
      </c>
      <c r="D54" s="46">
        <f>G38</f>
        <v>0</v>
      </c>
      <c r="E54" s="46">
        <f>H38</f>
        <v>0</v>
      </c>
      <c r="F54" s="46" t="e">
        <f>D54*1000/C54</f>
        <v>#DIV/0!</v>
      </c>
    </row>
    <row r="55" spans="1:8" ht="18" customHeight="1" x14ac:dyDescent="0.35">
      <c r="A55" s="47" t="s">
        <v>51</v>
      </c>
      <c r="B55" s="48"/>
      <c r="C55" s="49"/>
      <c r="D55" s="49">
        <f>D54-D53</f>
        <v>0</v>
      </c>
      <c r="E55" s="50">
        <f>E54-E53</f>
        <v>0</v>
      </c>
      <c r="F55" s="51"/>
    </row>
    <row r="56" spans="1:8" ht="18" customHeight="1" x14ac:dyDescent="0.35">
      <c r="A56" s="47" t="s">
        <v>52</v>
      </c>
      <c r="B56" s="48"/>
      <c r="C56" s="49"/>
      <c r="D56" s="49">
        <f>D55*8</f>
        <v>0</v>
      </c>
      <c r="E56" s="50">
        <f>E55*8</f>
        <v>0</v>
      </c>
      <c r="F56" s="52"/>
    </row>
    <row r="57" spans="1:8" s="53" customFormat="1" ht="7" customHeight="1" x14ac:dyDescent="0.35"/>
    <row r="58" spans="1:8" s="53" customFormat="1" x14ac:dyDescent="0.35">
      <c r="A58" s="54" t="s">
        <v>53</v>
      </c>
      <c r="B58" s="55"/>
      <c r="C58" s="55"/>
      <c r="D58" s="55"/>
      <c r="E58" s="55"/>
      <c r="F58" s="55"/>
      <c r="G58" s="55"/>
      <c r="H58" s="55"/>
    </row>
    <row r="59" spans="1:8" s="56" customFormat="1" ht="7" customHeight="1" x14ac:dyDescent="0.3"/>
    <row r="60" spans="1:8" s="56" customFormat="1" ht="12" x14ac:dyDescent="0.3">
      <c r="A60" s="57" t="s">
        <v>54</v>
      </c>
    </row>
    <row r="61" spans="1:8" s="56" customFormat="1" ht="12" x14ac:dyDescent="0.3">
      <c r="C61" s="56" t="s">
        <v>55</v>
      </c>
      <c r="D61" s="56" t="s">
        <v>56</v>
      </c>
      <c r="E61" s="56" t="s">
        <v>57</v>
      </c>
      <c r="F61" s="56" t="s">
        <v>58</v>
      </c>
    </row>
    <row r="62" spans="1:8" s="56" customFormat="1" ht="13" x14ac:dyDescent="0.35">
      <c r="C62" s="56" t="s">
        <v>59</v>
      </c>
      <c r="D62" s="56" t="s">
        <v>60</v>
      </c>
      <c r="E62" s="56" t="s">
        <v>61</v>
      </c>
      <c r="F62" s="56" t="s">
        <v>62</v>
      </c>
    </row>
    <row r="63" spans="1:8" s="56" customFormat="1" ht="12" x14ac:dyDescent="0.3">
      <c r="A63" s="56" t="s">
        <v>19</v>
      </c>
      <c r="C63" s="56">
        <v>25</v>
      </c>
      <c r="G63" s="56" t="s">
        <v>63</v>
      </c>
    </row>
    <row r="64" spans="1:8" s="56" customFormat="1" ht="12" x14ac:dyDescent="0.3">
      <c r="A64" s="56" t="s">
        <v>20</v>
      </c>
    </row>
    <row r="65" spans="1:7" s="56" customFormat="1" ht="12" x14ac:dyDescent="0.3">
      <c r="A65" s="56" t="s">
        <v>22</v>
      </c>
    </row>
    <row r="66" spans="1:7" s="56" customFormat="1" ht="12" x14ac:dyDescent="0.3">
      <c r="A66" s="56" t="s">
        <v>23</v>
      </c>
      <c r="C66" s="56">
        <v>0.8</v>
      </c>
      <c r="G66" s="56" t="s">
        <v>64</v>
      </c>
    </row>
    <row r="67" spans="1:7" s="56" customFormat="1" ht="12" x14ac:dyDescent="0.3">
      <c r="A67" s="56" t="s">
        <v>24</v>
      </c>
      <c r="C67" s="56">
        <v>1.5</v>
      </c>
    </row>
    <row r="68" spans="1:7" s="56" customFormat="1" ht="12" x14ac:dyDescent="0.3">
      <c r="A68" s="56" t="s">
        <v>25</v>
      </c>
      <c r="C68" s="56">
        <v>0.5</v>
      </c>
    </row>
    <row r="69" spans="1:7" s="56" customFormat="1" ht="12" x14ac:dyDescent="0.3">
      <c r="A69" s="56" t="s">
        <v>26</v>
      </c>
      <c r="C69" s="56">
        <v>5</v>
      </c>
      <c r="G69" s="56" t="s">
        <v>65</v>
      </c>
    </row>
    <row r="70" spans="1:7" s="56" customFormat="1" ht="12" x14ac:dyDescent="0.3">
      <c r="A70" s="56" t="s">
        <v>30</v>
      </c>
      <c r="C70" s="56">
        <v>66</v>
      </c>
      <c r="D70" s="56">
        <f>ROUND(C70/E70,1)</f>
        <v>7.9</v>
      </c>
      <c r="E70" s="58">
        <f>11.26*0.74</f>
        <v>8.3323999999999998</v>
      </c>
      <c r="F70" s="56">
        <v>0.255</v>
      </c>
      <c r="G70" s="56" t="s">
        <v>66</v>
      </c>
    </row>
    <row r="71" spans="1:7" s="56" customFormat="1" ht="12" x14ac:dyDescent="0.3">
      <c r="A71" s="56" t="s">
        <v>31</v>
      </c>
      <c r="C71" s="56">
        <v>67</v>
      </c>
      <c r="D71" s="56">
        <f>ROUND(C71/E71,1)</f>
        <v>6.9</v>
      </c>
      <c r="E71" s="58">
        <f>11.65*0.83</f>
        <v>9.6694999999999993</v>
      </c>
      <c r="F71" s="56">
        <v>0.252</v>
      </c>
      <c r="G71" s="56" t="s">
        <v>66</v>
      </c>
    </row>
    <row r="72" spans="1:7" s="56" customFormat="1" ht="12" x14ac:dyDescent="0.3">
      <c r="A72" s="56" t="s">
        <v>32</v>
      </c>
      <c r="C72" s="59">
        <f>D72*E72</f>
        <v>54.993839999999999</v>
      </c>
      <c r="D72" s="56">
        <v>6.6</v>
      </c>
      <c r="E72" s="58">
        <f>11.26*0.74</f>
        <v>8.3323999999999998</v>
      </c>
      <c r="F72" s="56">
        <v>0.255</v>
      </c>
      <c r="G72" s="56" t="s">
        <v>67</v>
      </c>
    </row>
    <row r="73" spans="1:7" s="56" customFormat="1" ht="12" x14ac:dyDescent="0.3">
      <c r="A73" s="56" t="s">
        <v>33</v>
      </c>
      <c r="C73" s="59">
        <f>D73*E73</f>
        <v>59.950899999999997</v>
      </c>
      <c r="D73" s="56">
        <v>6.2</v>
      </c>
      <c r="E73" s="58">
        <f>11.65*0.83</f>
        <v>9.6694999999999993</v>
      </c>
      <c r="F73" s="56">
        <v>0.252</v>
      </c>
      <c r="G73" s="56" t="s">
        <v>67</v>
      </c>
    </row>
    <row r="74" spans="1:7" s="56" customFormat="1" ht="12" x14ac:dyDescent="0.3">
      <c r="A74" s="56" t="s">
        <v>34</v>
      </c>
      <c r="C74" s="56">
        <v>24</v>
      </c>
      <c r="D74" s="56">
        <f>ROUND(C74/E74,1)</f>
        <v>2.9</v>
      </c>
      <c r="E74" s="58">
        <f>11.26*0.74</f>
        <v>8.3323999999999998</v>
      </c>
      <c r="F74" s="56">
        <v>0.255</v>
      </c>
      <c r="G74" s="56" t="s">
        <v>65</v>
      </c>
    </row>
    <row r="75" spans="1:7" s="56" customFormat="1" ht="12" x14ac:dyDescent="0.3">
      <c r="A75" s="56" t="s">
        <v>35</v>
      </c>
      <c r="C75" s="56">
        <v>42</v>
      </c>
      <c r="D75" s="56">
        <f>ROUND(C75/E75,1)</f>
        <v>5</v>
      </c>
      <c r="E75" s="58">
        <f>11.26*0.74</f>
        <v>8.3323999999999998</v>
      </c>
      <c r="F75" s="56">
        <v>0.255</v>
      </c>
      <c r="G75" s="56" t="s">
        <v>65</v>
      </c>
    </row>
    <row r="76" spans="1:7" s="56" customFormat="1" ht="12" x14ac:dyDescent="0.3">
      <c r="A76" s="56" t="s">
        <v>68</v>
      </c>
      <c r="C76" s="56">
        <v>11</v>
      </c>
      <c r="F76" s="56">
        <v>0.16500000000000001</v>
      </c>
      <c r="G76" s="56" t="s">
        <v>69</v>
      </c>
    </row>
    <row r="77" spans="1:7" s="56" customFormat="1" ht="12" x14ac:dyDescent="0.3">
      <c r="G77" s="56" t="s">
        <v>70</v>
      </c>
    </row>
    <row r="78" spans="1:7" s="56" customFormat="1" ht="12" x14ac:dyDescent="0.3">
      <c r="A78" s="57" t="s">
        <v>71</v>
      </c>
    </row>
    <row r="79" spans="1:7" s="56" customFormat="1" ht="12" x14ac:dyDescent="0.3">
      <c r="A79" s="56" t="s">
        <v>30</v>
      </c>
      <c r="B79" s="60">
        <v>0.41</v>
      </c>
    </row>
    <row r="80" spans="1:7" s="56" customFormat="1" ht="12" x14ac:dyDescent="0.3">
      <c r="A80" s="56" t="s">
        <v>31</v>
      </c>
      <c r="B80" s="60">
        <v>0.5</v>
      </c>
    </row>
    <row r="81" spans="1:8" s="56" customFormat="1" ht="12" x14ac:dyDescent="0.3">
      <c r="A81" s="56" t="s">
        <v>32</v>
      </c>
      <c r="B81" s="60">
        <v>0.05</v>
      </c>
    </row>
    <row r="82" spans="1:8" s="56" customFormat="1" ht="12" x14ac:dyDescent="0.3">
      <c r="A82" s="56" t="s">
        <v>33</v>
      </c>
      <c r="B82" s="60">
        <v>0.04</v>
      </c>
    </row>
    <row r="83" spans="1:8" s="56" customFormat="1" ht="12" x14ac:dyDescent="0.3">
      <c r="B83" s="60"/>
    </row>
    <row r="84" spans="1:8" s="56" customFormat="1" ht="12" x14ac:dyDescent="0.3">
      <c r="A84" s="57" t="s">
        <v>72</v>
      </c>
      <c r="B84" s="60"/>
    </row>
    <row r="85" spans="1:8" s="56" customFormat="1" ht="12" x14ac:dyDescent="0.3">
      <c r="A85" s="56" t="s">
        <v>73</v>
      </c>
      <c r="B85" s="56">
        <v>1.41</v>
      </c>
      <c r="C85" s="56" t="s">
        <v>74</v>
      </c>
    </row>
    <row r="86" spans="1:8" s="56" customFormat="1" ht="12" x14ac:dyDescent="0.3"/>
    <row r="87" spans="1:8" s="56" customFormat="1" ht="12" x14ac:dyDescent="0.3">
      <c r="A87" s="57" t="s">
        <v>75</v>
      </c>
    </row>
    <row r="88" spans="1:8" s="56" customFormat="1" ht="12" x14ac:dyDescent="0.3">
      <c r="A88" s="72" t="s">
        <v>76</v>
      </c>
      <c r="B88" s="72"/>
      <c r="C88" s="72"/>
      <c r="D88" s="72"/>
      <c r="E88" s="72"/>
      <c r="F88" s="72"/>
      <c r="G88" s="72"/>
      <c r="H88" s="72"/>
    </row>
    <row r="89" spans="1:8" s="56" customFormat="1" ht="12" x14ac:dyDescent="0.3">
      <c r="A89" s="72" t="s">
        <v>77</v>
      </c>
      <c r="B89" s="72"/>
      <c r="C89" s="72"/>
      <c r="D89" s="72"/>
      <c r="E89" s="72"/>
      <c r="F89" s="72"/>
      <c r="G89" s="72"/>
      <c r="H89" s="72"/>
    </row>
    <row r="90" spans="1:8" s="56" customFormat="1" ht="12" x14ac:dyDescent="0.3">
      <c r="A90" s="72" t="s">
        <v>78</v>
      </c>
      <c r="B90" s="72"/>
      <c r="C90" s="72"/>
      <c r="D90" s="72"/>
      <c r="E90" s="72"/>
      <c r="F90" s="72"/>
      <c r="G90" s="72"/>
      <c r="H90" s="72"/>
    </row>
    <row r="91" spans="1:8" s="56" customFormat="1" ht="12" x14ac:dyDescent="0.3">
      <c r="A91" s="72" t="s">
        <v>79</v>
      </c>
      <c r="B91" s="72"/>
      <c r="C91" s="72"/>
      <c r="D91" s="72"/>
      <c r="E91" s="72"/>
      <c r="F91" s="72"/>
      <c r="G91" s="72"/>
      <c r="H91" s="72"/>
    </row>
    <row r="92" spans="1:8" s="56" customFormat="1" ht="12" x14ac:dyDescent="0.3">
      <c r="A92" s="72" t="s">
        <v>80</v>
      </c>
      <c r="B92" s="72"/>
      <c r="C92" s="72"/>
      <c r="D92" s="72"/>
      <c r="E92" s="72"/>
      <c r="F92" s="72"/>
      <c r="G92" s="72"/>
      <c r="H92" s="72"/>
    </row>
    <row r="93" spans="1:8" s="56" customFormat="1" ht="12" x14ac:dyDescent="0.3">
      <c r="A93" s="72" t="s">
        <v>81</v>
      </c>
      <c r="B93" s="72"/>
      <c r="C93" s="72"/>
      <c r="D93" s="72"/>
      <c r="E93" s="72"/>
      <c r="F93" s="72"/>
      <c r="G93" s="72"/>
      <c r="H93" s="72"/>
    </row>
    <row r="94" spans="1:8" s="56" customFormat="1" ht="12" x14ac:dyDescent="0.3">
      <c r="A94" s="72" t="s">
        <v>82</v>
      </c>
      <c r="B94" s="72"/>
      <c r="C94" s="72"/>
      <c r="D94" s="72"/>
      <c r="E94" s="72"/>
      <c r="F94" s="72"/>
      <c r="G94" s="72"/>
      <c r="H94" s="72"/>
    </row>
  </sheetData>
  <sheetProtection algorithmName="SHA-512" hashValue="G5REexyJpIDqPbNiOd5LrbzemkHW3ZzK/xWdxnzbG2T25aI1ly87zMtqlvwnNo8+JkQdhKV2hA77aa5RidHVGw==" saltValue="/mPTLa1wqCHenSPTaLZjJQ==" spinCount="100000" sheet="1" formatCells="0"/>
  <mergeCells count="15">
    <mergeCell ref="A94:H94"/>
    <mergeCell ref="A88:H88"/>
    <mergeCell ref="A89:H89"/>
    <mergeCell ref="A90:H90"/>
    <mergeCell ref="A91:H91"/>
    <mergeCell ref="A92:H92"/>
    <mergeCell ref="A93:H93"/>
    <mergeCell ref="A43:C43"/>
    <mergeCell ref="A41:H41"/>
    <mergeCell ref="A1:G1"/>
    <mergeCell ref="A2:G2"/>
    <mergeCell ref="A4:H4"/>
    <mergeCell ref="A10:H10"/>
    <mergeCell ref="A25:H25"/>
    <mergeCell ref="D6:E6"/>
  </mergeCells>
  <dataValidations count="3">
    <dataValidation type="decimal" errorStyle="information" allowBlank="1" showInputMessage="1" showErrorMessage="1" errorTitle="Ungültige Eingabe" sqref="C14:C20 D14:E14 D17:D20 C8">
      <formula1>0</formula1>
      <formula2>1000000</formula2>
    </dataValidation>
    <dataValidation type="whole" errorStyle="information" allowBlank="1" showInputMessage="1" showErrorMessage="1" errorTitle="Ungültige Eingabe" sqref="B14:B20">
      <formula1>0</formula1>
      <formula2>6</formula2>
    </dataValidation>
    <dataValidation type="list" allowBlank="1" showInputMessage="1" showErrorMessage="1" prompt="Bitte auswählen" sqref="G6">
      <formula1>$I$6:$I$28</formula1>
    </dataValidation>
  </dataValidations>
  <pageMargins left="0.70866141732283472" right="0.70866141732283472" top="0.78740157480314965" bottom="0.78740157480314965" header="0.31496062992125984" footer="0.31496062992125984"/>
  <pageSetup paperSize="9" scale="74" fitToHeight="0" orientation="portrait" horizontalDpi="4294967293" verticalDpi="4294967293" r:id="rId1"/>
  <headerFooter>
    <oddHeader>&amp;R&amp;D</oddHeader>
    <oddFooter>&amp;R&amp;P</oddFooter>
  </headerFooter>
  <rowBreaks count="1" manualBreakCount="1">
    <brk id="48"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Wohnbau</vt:lpstr>
      <vt:lpstr>Wohnbau!Druckbereich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Veigl</dc:creator>
  <cp:lastModifiedBy>Forstinger Viktoria</cp:lastModifiedBy>
  <cp:lastPrinted>2020-02-26T13:26:32Z</cp:lastPrinted>
  <dcterms:created xsi:type="dcterms:W3CDTF">2020-01-29T16:57:57Z</dcterms:created>
  <dcterms:modified xsi:type="dcterms:W3CDTF">2020-02-26T14:00:17Z</dcterms:modified>
</cp:coreProperties>
</file>